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<sst xmlns="http://schemas.openxmlformats.org/spreadsheetml/2006/main" count="26" uniqueCount="23">
  <si>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длина нити</t>
  </si>
  <si>
    <t>период</t>
  </si>
  <si>
    <t>потенциальная энергия</t>
  </si>
  <si>
    <t>угол отклонения</t>
  </si>
  <si>
    <t>максимальная скорость</t>
  </si>
  <si>
    <t>изменяемые параметры</t>
  </si>
  <si>
    <t>вычисляемые параметры</t>
  </si>
  <si>
    <t>константы</t>
  </si>
  <si>
    <t>максимальная высота</t>
  </si>
  <si>
    <t>^          введите данные          ^</t>
  </si>
  <si>
    <t xml:space="preserve">кинетическая энергия </t>
  </si>
  <si>
    <r>
      <t>коэфициент свободного падения (м/с</t>
    </r>
    <r>
      <rPr>
        <vertAlign val="superscript"/>
        <sz val="10"/>
        <rFont val="Arial Cyr"/>
        <family val="2"/>
      </rPr>
      <t>2</t>
    </r>
    <r>
      <rPr>
        <sz val="10"/>
        <rFont val="Arial Cyr"/>
        <family val="2"/>
      </rPr>
      <t>)</t>
    </r>
  </si>
  <si>
    <t>потенциальная энергия (джоуль)</t>
  </si>
  <si>
    <t>максимальная высота (метр)</t>
  </si>
  <si>
    <t>период колебания (секунда)</t>
  </si>
  <si>
    <t>масса маятника        (килограмм)</t>
  </si>
  <si>
    <t>угол отклонения (градус)</t>
  </si>
  <si>
    <t>длина нити (метр)</t>
  </si>
  <si>
    <t>кинетическая энергия (джоуль)</t>
  </si>
  <si>
    <r>
      <t>максимальная скорость (м/с</t>
    </r>
    <r>
      <rPr>
        <vertAlign val="superscript"/>
        <sz val="10"/>
        <rFont val="Arial Cyr"/>
        <family val="2"/>
      </rPr>
      <t>2</t>
    </r>
    <r>
      <rPr>
        <sz val="10"/>
        <rFont val="Arial Cyr"/>
        <family val="2"/>
      </rPr>
      <t>)</t>
    </r>
  </si>
  <si>
    <t>время</t>
  </si>
  <si>
    <t>скорость</t>
  </si>
  <si>
    <t>угловая частота (рад./секунду)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</si>
</sst>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13">
    <font>
      <sz val="10"/>
      <name val="Arial Cyr"/>
      <family val="0"/>
    </font>
    <font>
      <sz val="10.2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sz val="14.25"/>
      <name val="Arial Cyr"/>
      <family val="2"/>
    </font>
    <font>
      <sz val="15"/>
      <name val="Arial Cyr"/>
      <family val="2"/>
    </font>
    <font>
      <sz val="10.75"/>
      <name val="Arial Cyr"/>
      <family val="0"/>
    </font>
    <font>
      <sz val="14.5"/>
      <name val="Arial Cyr"/>
      <family val="2"/>
    </font>
    <font>
      <sz val="11.75"/>
      <name val="Arial Cyr"/>
      <family val="0"/>
    </font>
    <font>
      <vertAlign val="superscript"/>
      <sz val="10"/>
      <name val="Arial Cyr"/>
      <family val="2"/>
    </font>
    <font>
      <sz val="10"/>
      <color indexed="9"/>
      <name val="Arial Cyr"/>
      <family val="2"/>
    </font>
    <font>
      <sz val="19.25"/>
      <name val="Arial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2" fontId="0" fillId="0" borderId="0" xfId="0" applyNumberFormat="1" applyAlignment="1">
      <alignment/>
    </xf>
    <xf numFmtId="0" fontId="0" fillId="0" borderId="9" xfId="0" applyFill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 horizontal="right" wrapText="1"/>
    </xf>
    <xf numFmtId="2" fontId="0" fillId="0" borderId="13" xfId="0" applyNumberFormat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wrapText="1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" xfId="0" applyNumberFormat="1" applyBorder="1" applyAlignment="1">
      <alignment horizontal="center" wrapText="1"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 wrapText="1"/>
    </xf>
    <xf numFmtId="0" fontId="11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 Cyr"/>
                <a:ea typeface="Arial Cyr"/>
                <a:cs typeface="Arial Cyr"/>
              </a:rPr>
              <a:t>Зависимость периода колебания  от длины нити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54"/>
          <c:w val="0.95625"/>
          <c:h val="0.719"/>
        </c:manualLayout>
      </c:layout>
      <c:lineChart>
        <c:grouping val="standard"/>
        <c:varyColors val="0"/>
        <c:ser>
          <c:idx val="0"/>
          <c:order val="0"/>
          <c:tx>
            <c:strRef>
              <c:f>Лист1!$C$12</c:f>
              <c:strCache>
                <c:ptCount val="1"/>
                <c:pt idx="0">
                  <c:v>период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Лист1!$B$13:$B$32</c:f>
              <c:numCache/>
            </c:numRef>
          </c:cat>
          <c:val>
            <c:numRef>
              <c:f>Лист1!$C$13:$C$32</c:f>
              <c:numCache/>
            </c:numRef>
          </c:val>
          <c:smooth val="0"/>
        </c:ser>
        <c:axId val="49890954"/>
        <c:axId val="46365403"/>
      </c:lineChart>
      <c:catAx>
        <c:axId val="498909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365403"/>
        <c:crosses val="autoZero"/>
        <c:auto val="0"/>
        <c:lblOffset val="100"/>
        <c:noMultiLvlLbl val="0"/>
      </c:catAx>
      <c:valAx>
        <c:axId val="46365403"/>
        <c:scaling>
          <c:orientation val="minMax"/>
        </c:scaling>
        <c:axPos val="l"/>
        <c:majorGridlines>
          <c:spPr>
            <a:ln w="25400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8909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latin typeface="Arial Cyr"/>
                <a:ea typeface="Arial Cyr"/>
                <a:cs typeface="Arial Cyr"/>
              </a:rPr>
              <a:t>Зависимость потенциальной энергии от угла отклонения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Лист1!$C$34</c:f>
              <c:strCache>
                <c:ptCount val="1"/>
                <c:pt idx="0">
                  <c:v>потенциальная энергия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Лист1!$B$35:$B$47</c:f>
              <c:numCache/>
            </c:numRef>
          </c:cat>
          <c:val>
            <c:numRef>
              <c:f>Лист1!$C$35:$C$47</c:f>
              <c:numCache/>
            </c:numRef>
          </c:val>
          <c:smooth val="0"/>
        </c:ser>
        <c:axId val="14635444"/>
        <c:axId val="64610133"/>
      </c:lineChart>
      <c:catAx>
        <c:axId val="1463544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4610133"/>
        <c:crosses val="autoZero"/>
        <c:auto val="1"/>
        <c:lblOffset val="100"/>
        <c:noMultiLvlLbl val="0"/>
      </c:catAx>
      <c:valAx>
        <c:axId val="64610133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635444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latin typeface="Arial Cyr"/>
                <a:ea typeface="Arial Cyr"/>
                <a:cs typeface="Arial Cyr"/>
              </a:rPr>
              <a:t>Зависимость максимальной скорости от угла отклонения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Лист1!$C$53</c:f>
              <c:strCache>
                <c:ptCount val="1"/>
                <c:pt idx="0">
                  <c:v>максимальная скорость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Лист1!$B$54:$B$64</c:f>
              <c:numCache/>
            </c:numRef>
          </c:cat>
          <c:val>
            <c:numRef>
              <c:f>Лист1!$C$54:$C$64</c:f>
              <c:numCache/>
            </c:numRef>
          </c:val>
          <c:smooth val="0"/>
        </c:ser>
        <c:axId val="44620286"/>
        <c:axId val="66038255"/>
      </c:lineChart>
      <c:catAx>
        <c:axId val="44620286"/>
        <c:scaling>
          <c:orientation val="minMax"/>
        </c:scaling>
        <c:axPos val="b"/>
        <c:majorGridlines>
          <c:spPr>
            <a:ln w="25400">
              <a:solidFill>
                <a:srgbClr val="969696"/>
              </a:solidFill>
            </a:ln>
          </c:spPr>
        </c:majorGridlines>
        <c:minorGridlines>
          <c:spPr>
            <a:ln w="25400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6038255"/>
        <c:crosses val="autoZero"/>
        <c:auto val="1"/>
        <c:lblOffset val="100"/>
        <c:noMultiLvlLbl val="0"/>
      </c:catAx>
      <c:valAx>
        <c:axId val="66038255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6202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>
                <a:latin typeface="Arial Cyr"/>
                <a:ea typeface="Arial Cyr"/>
                <a:cs typeface="Arial Cyr"/>
              </a:rPr>
              <a:t>Зависимость максимальной высоты от угла отклонения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6825"/>
          <c:w val="0.977"/>
          <c:h val="0.77475"/>
        </c:manualLayout>
      </c:layout>
      <c:lineChart>
        <c:grouping val="standard"/>
        <c:varyColors val="0"/>
        <c:ser>
          <c:idx val="0"/>
          <c:order val="0"/>
          <c:tx>
            <c:v>максимальная высота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Лист1!$B$72:$B$82</c:f>
              <c:numCache/>
            </c:numRef>
          </c:cat>
          <c:val>
            <c:numRef>
              <c:f>Лист1!$C$72:$C$82</c:f>
              <c:numCache/>
            </c:numRef>
          </c:val>
          <c:smooth val="0"/>
        </c:ser>
        <c:axId val="57473384"/>
        <c:axId val="47498409"/>
      </c:lineChart>
      <c:catAx>
        <c:axId val="574733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498409"/>
        <c:crosses val="autoZero"/>
        <c:auto val="1"/>
        <c:lblOffset val="100"/>
        <c:noMultiLvlLbl val="0"/>
      </c:catAx>
      <c:valAx>
        <c:axId val="474984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733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575"/>
          <c:y val="0.92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>
                <a:latin typeface="Arial Cyr"/>
                <a:ea typeface="Arial Cyr"/>
                <a:cs typeface="Arial Cyr"/>
              </a:rPr>
              <a:t>Зависимость кинетической энергии от угла откния</a:t>
            </a: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 </a:t>
            </a:r>
          </a:p>
        </c:rich>
      </c:tx>
      <c:layout>
        <c:manualLayout>
          <c:xMode val="factor"/>
          <c:yMode val="factor"/>
          <c:x val="-0.00125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885"/>
          <c:w val="0.97775"/>
          <c:h val="0.6762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Лист1!$C$91</c:f>
              <c:strCache>
                <c:ptCount val="1"/>
                <c:pt idx="0">
                  <c:v>кинетическая энергия 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Лист1!$B$92:$B$102</c:f>
              <c:numCache/>
            </c:numRef>
          </c:cat>
          <c:val>
            <c:numRef>
              <c:f>Лист1!$C$92:$C$102</c:f>
              <c:numCache/>
            </c:numRef>
          </c:val>
          <c:smooth val="0"/>
        </c:ser>
        <c:axId val="24832498"/>
        <c:axId val="22165891"/>
      </c:lineChart>
      <c:catAx>
        <c:axId val="248324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165891"/>
        <c:crosses val="autoZero"/>
        <c:auto val="1"/>
        <c:lblOffset val="100"/>
        <c:noMultiLvlLbl val="0"/>
      </c:catAx>
      <c:valAx>
        <c:axId val="221658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324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 Cyr"/>
                <a:ea typeface="Arial Cyr"/>
                <a:cs typeface="Arial Cyr"/>
              </a:rPr>
              <a:t>Зависимость модуля скорости от времени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Лист1!$C$107</c:f>
              <c:strCache>
                <c:ptCount val="1"/>
                <c:pt idx="0">
                  <c:v>скорость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Лист1!$B$108:$B$214</c:f>
              <c:numCache/>
            </c:numRef>
          </c:cat>
          <c:val>
            <c:numRef>
              <c:f>Лист1!$C$108:$C$214</c:f>
              <c:numCache/>
            </c:numRef>
          </c:val>
          <c:smooth val="0"/>
        </c:ser>
        <c:axId val="65275292"/>
        <c:axId val="50606717"/>
      </c:lineChart>
      <c:catAx>
        <c:axId val="6527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0606717"/>
        <c:crosses val="autoZero"/>
        <c:auto val="1"/>
        <c:lblOffset val="100"/>
        <c:noMultiLvlLbl val="0"/>
      </c:catAx>
      <c:valAx>
        <c:axId val="50606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527529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11</xdr:row>
      <xdr:rowOff>114300</xdr:rowOff>
    </xdr:from>
    <xdr:to>
      <xdr:col>13</xdr:col>
      <xdr:colOff>647700</xdr:colOff>
      <xdr:row>29</xdr:row>
      <xdr:rowOff>57150</xdr:rowOff>
    </xdr:to>
    <xdr:graphicFrame>
      <xdr:nvGraphicFramePr>
        <xdr:cNvPr id="1" name="Chart 3"/>
        <xdr:cNvGraphicFramePr/>
      </xdr:nvGraphicFramePr>
      <xdr:xfrm>
        <a:off x="3790950" y="2324100"/>
        <a:ext cx="98964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466725</xdr:colOff>
      <xdr:row>32</xdr:row>
      <xdr:rowOff>57150</xdr:rowOff>
    </xdr:from>
    <xdr:to>
      <xdr:col>13</xdr:col>
      <xdr:colOff>657225</xdr:colOff>
      <xdr:row>49</xdr:row>
      <xdr:rowOff>0</xdr:rowOff>
    </xdr:to>
    <xdr:graphicFrame>
      <xdr:nvGraphicFramePr>
        <xdr:cNvPr id="2" name="Chart 4"/>
        <xdr:cNvGraphicFramePr/>
      </xdr:nvGraphicFramePr>
      <xdr:xfrm>
        <a:off x="3781425" y="5686425"/>
        <a:ext cx="99155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466725</xdr:colOff>
      <xdr:row>50</xdr:row>
      <xdr:rowOff>104775</xdr:rowOff>
    </xdr:from>
    <xdr:to>
      <xdr:col>13</xdr:col>
      <xdr:colOff>647700</xdr:colOff>
      <xdr:row>67</xdr:row>
      <xdr:rowOff>47625</xdr:rowOff>
    </xdr:to>
    <xdr:graphicFrame>
      <xdr:nvGraphicFramePr>
        <xdr:cNvPr id="3" name="Chart 5"/>
        <xdr:cNvGraphicFramePr/>
      </xdr:nvGraphicFramePr>
      <xdr:xfrm>
        <a:off x="3781425" y="8867775"/>
        <a:ext cx="990600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476250</xdr:colOff>
      <xdr:row>69</xdr:row>
      <xdr:rowOff>66675</xdr:rowOff>
    </xdr:from>
    <xdr:to>
      <xdr:col>13</xdr:col>
      <xdr:colOff>666750</xdr:colOff>
      <xdr:row>87</xdr:row>
      <xdr:rowOff>133350</xdr:rowOff>
    </xdr:to>
    <xdr:graphicFrame>
      <xdr:nvGraphicFramePr>
        <xdr:cNvPr id="4" name="Chart 8"/>
        <xdr:cNvGraphicFramePr/>
      </xdr:nvGraphicFramePr>
      <xdr:xfrm>
        <a:off x="3790950" y="12287250"/>
        <a:ext cx="9915525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533400</xdr:colOff>
      <xdr:row>89</xdr:row>
      <xdr:rowOff>9525</xdr:rowOff>
    </xdr:from>
    <xdr:to>
      <xdr:col>13</xdr:col>
      <xdr:colOff>647700</xdr:colOff>
      <xdr:row>104</xdr:row>
      <xdr:rowOff>123825</xdr:rowOff>
    </xdr:to>
    <xdr:graphicFrame>
      <xdr:nvGraphicFramePr>
        <xdr:cNvPr id="5" name="Chart 9"/>
        <xdr:cNvGraphicFramePr/>
      </xdr:nvGraphicFramePr>
      <xdr:xfrm>
        <a:off x="3848100" y="15687675"/>
        <a:ext cx="9839325" cy="2762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571500</xdr:colOff>
      <xdr:row>106</xdr:row>
      <xdr:rowOff>95250</xdr:rowOff>
    </xdr:from>
    <xdr:to>
      <xdr:col>13</xdr:col>
      <xdr:colOff>581025</xdr:colOff>
      <xdr:row>127</xdr:row>
      <xdr:rowOff>152400</xdr:rowOff>
    </xdr:to>
    <xdr:graphicFrame>
      <xdr:nvGraphicFramePr>
        <xdr:cNvPr id="6" name="Chart 12"/>
        <xdr:cNvGraphicFramePr/>
      </xdr:nvGraphicFramePr>
      <xdr:xfrm>
        <a:off x="3886200" y="18754725"/>
        <a:ext cx="9734550" cy="3486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4"/>
  <sheetViews>
    <sheetView tabSelected="1" workbookViewId="0" topLeftCell="A107">
      <selection activeCell="F107" sqref="F107"/>
    </sheetView>
  </sheetViews>
  <sheetFormatPr defaultColWidth="9.00390625" defaultRowHeight="12.75"/>
  <cols>
    <col min="1" max="1" width="16.625" style="0" customWidth="1"/>
    <col min="2" max="2" width="13.75390625" style="0" customWidth="1"/>
    <col min="3" max="3" width="13.125" style="0" customWidth="1"/>
    <col min="4" max="4" width="13.75390625" style="0" customWidth="1"/>
    <col min="5" max="5" width="13.625" style="0" customWidth="1"/>
    <col min="6" max="6" width="14.00390625" style="0" customWidth="1"/>
    <col min="7" max="7" width="14.625" style="0" customWidth="1"/>
    <col min="8" max="8" width="13.125" style="0" customWidth="1"/>
    <col min="9" max="9" width="12.125" style="0" customWidth="1"/>
    <col min="10" max="10" width="19.375" style="0" customWidth="1"/>
  </cols>
  <sheetData>
    <row r="1" ht="13.5" thickBot="1"/>
    <row r="2" spans="1:10" ht="14.25" thickBot="1" thickTop="1">
      <c r="A2" s="2" t="s">
        <v>7</v>
      </c>
      <c r="B2" s="11" t="s">
        <v>5</v>
      </c>
      <c r="C2" s="11"/>
      <c r="D2" s="12"/>
      <c r="E2" s="11" t="s">
        <v>6</v>
      </c>
      <c r="F2" s="12"/>
      <c r="G2" s="12"/>
      <c r="H2" s="12"/>
      <c r="I2" s="12"/>
      <c r="J2" s="34"/>
    </row>
    <row r="3" spans="1:10" ht="41.25" thickBot="1" thickTop="1">
      <c r="A3" s="3" t="s">
        <v>11</v>
      </c>
      <c r="B3" s="3" t="s">
        <v>17</v>
      </c>
      <c r="C3" s="3" t="s">
        <v>16</v>
      </c>
      <c r="D3" s="3" t="s">
        <v>15</v>
      </c>
      <c r="E3" s="3" t="s">
        <v>14</v>
      </c>
      <c r="F3" s="3" t="s">
        <v>13</v>
      </c>
      <c r="G3" s="3" t="s">
        <v>12</v>
      </c>
      <c r="H3" s="3" t="s">
        <v>19</v>
      </c>
      <c r="I3" s="3" t="s">
        <v>18</v>
      </c>
      <c r="J3" s="35" t="s">
        <v>22</v>
      </c>
    </row>
    <row r="4" spans="1:10" ht="14.25" thickBot="1" thickTop="1">
      <c r="A4" s="2">
        <v>9.81</v>
      </c>
      <c r="B4" s="8">
        <v>1</v>
      </c>
      <c r="C4" s="9">
        <v>20</v>
      </c>
      <c r="D4" s="10">
        <v>1</v>
      </c>
      <c r="E4" s="4">
        <f>2*PI()*SQRT(B4/A4)</f>
        <v>2.0060666807106475</v>
      </c>
      <c r="F4" s="5">
        <f>(1-1*COS(RADIANS(C4)))</f>
        <v>0.06030737921409157</v>
      </c>
      <c r="G4" s="6">
        <f>D4*A4*(1-1*COS(RADIANS(C4)))</f>
        <v>0.5916153900902383</v>
      </c>
      <c r="H4" s="6">
        <f>SQRT(2*A4*(1-1*COS(RADIANS(C4))))</f>
        <v>1.0877641197339047</v>
      </c>
      <c r="I4" s="7">
        <f>(D4*H4^2)/2</f>
        <v>0.5916153900902383</v>
      </c>
      <c r="J4" s="34">
        <f>(2*PI())/E4</f>
        <v>3.1320919526731648</v>
      </c>
    </row>
    <row r="5" spans="2:4" ht="13.5" thickTop="1">
      <c r="B5" s="13" t="s">
        <v>9</v>
      </c>
      <c r="C5" s="13"/>
      <c r="D5" s="14"/>
    </row>
    <row r="11" ht="13.5" thickBot="1"/>
    <row r="12" spans="2:3" ht="13.5" thickBot="1">
      <c r="B12" s="24" t="s">
        <v>0</v>
      </c>
      <c r="C12" s="16" t="s">
        <v>1</v>
      </c>
    </row>
    <row r="13" spans="2:3" ht="12.75">
      <c r="B13" s="25">
        <v>0.1</v>
      </c>
      <c r="C13" s="17">
        <f>2*PI()*SQRT(B13/9.81)</f>
        <v>0.6343739849219413</v>
      </c>
    </row>
    <row r="14" spans="2:3" ht="12.75">
      <c r="B14" s="25">
        <v>0.2</v>
      </c>
      <c r="C14" s="17">
        <f>2*PI()*SQRT(B14/9.81)</f>
        <v>0.8971402930932747</v>
      </c>
    </row>
    <row r="15" spans="2:4" ht="12.75">
      <c r="B15" s="25">
        <v>0.3</v>
      </c>
      <c r="C15" s="17">
        <f>2*PI()*SQRT(B15/9.81)</f>
        <v>1.0987679728847353</v>
      </c>
      <c r="D15" s="1"/>
    </row>
    <row r="16" spans="2:3" ht="12.75">
      <c r="B16" s="25">
        <v>0.4</v>
      </c>
      <c r="C16" s="17">
        <f>2*PI()*SQRT(B16/9.81)</f>
        <v>1.2687479698438826</v>
      </c>
    </row>
    <row r="17" spans="2:3" ht="12.75">
      <c r="B17" s="25">
        <v>0.5</v>
      </c>
      <c r="C17" s="17">
        <f>2*PI()*SQRT(B17/9.81)</f>
        <v>1.4185033534428875</v>
      </c>
    </row>
    <row r="18" spans="2:3" ht="12.75">
      <c r="B18" s="25">
        <v>0.6</v>
      </c>
      <c r="C18" s="17">
        <f>2*PI()*SQRT(B18/9.81)</f>
        <v>1.5538925691547856</v>
      </c>
    </row>
    <row r="19" spans="2:3" ht="12.75">
      <c r="B19" s="25">
        <v>0.7</v>
      </c>
      <c r="C19" s="17">
        <f>2*PI()*SQRT(B19/9.81)</f>
        <v>1.6783958023124947</v>
      </c>
    </row>
    <row r="20" spans="2:3" ht="12.75">
      <c r="B20" s="25">
        <v>0.8</v>
      </c>
      <c r="C20" s="17">
        <f>2*PI()*SQRT(B20/9.81)</f>
        <v>1.7942805861865494</v>
      </c>
    </row>
    <row r="21" spans="2:3" ht="12.75">
      <c r="B21" s="25">
        <v>0.9</v>
      </c>
      <c r="C21" s="17">
        <f>2*PI()*SQRT(B21/9.81)</f>
        <v>1.9031219547658238</v>
      </c>
    </row>
    <row r="22" spans="2:3" ht="12.75">
      <c r="B22" s="25">
        <v>1</v>
      </c>
      <c r="C22" s="17">
        <f>2*PI()*SQRT(B22/9.81)</f>
        <v>2.0060666807106475</v>
      </c>
    </row>
    <row r="23" spans="2:3" ht="12.75">
      <c r="B23" s="25">
        <v>1.1</v>
      </c>
      <c r="C23" s="17">
        <f>2*PI()*SQRT(B23/9.81)</f>
        <v>2.103980484748653</v>
      </c>
    </row>
    <row r="24" spans="2:3" ht="12.75">
      <c r="B24" s="25">
        <v>1.2</v>
      </c>
      <c r="C24" s="17">
        <f>2*PI()*SQRT(B24/9.81)</f>
        <v>2.1975359457694705</v>
      </c>
    </row>
    <row r="25" spans="2:3" ht="12.75">
      <c r="B25" s="25">
        <v>1.3</v>
      </c>
      <c r="C25" s="17">
        <f>2*PI()*SQRT(B25/9.81)</f>
        <v>2.287267930456479</v>
      </c>
    </row>
    <row r="26" spans="2:3" ht="12.75">
      <c r="B26" s="25">
        <v>1.4</v>
      </c>
      <c r="C26" s="17">
        <f>2*PI()*SQRT(B26/9.81)</f>
        <v>2.3736101066604025</v>
      </c>
    </row>
    <row r="27" spans="2:3" ht="12.75">
      <c r="B27" s="25">
        <v>1.5</v>
      </c>
      <c r="C27" s="17">
        <f>2*PI()*SQRT(B27/9.81)</f>
        <v>2.456919878869914</v>
      </c>
    </row>
    <row r="28" spans="2:3" ht="12.75">
      <c r="B28" s="25">
        <v>1.6</v>
      </c>
      <c r="C28" s="17">
        <f>2*PI()*SQRT(B28/9.81)</f>
        <v>2.537495939687765</v>
      </c>
    </row>
    <row r="29" spans="2:3" ht="12.75">
      <c r="B29" s="25">
        <v>1.7</v>
      </c>
      <c r="C29" s="17">
        <f>2*PI()*SQRT(B29/9.81)</f>
        <v>2.615590945977149</v>
      </c>
    </row>
    <row r="30" spans="2:3" ht="12.75">
      <c r="B30" s="25">
        <v>1.8</v>
      </c>
      <c r="C30" s="17">
        <f>2*PI()*SQRT(B30/9.81)</f>
        <v>2.691420879279824</v>
      </c>
    </row>
    <row r="31" spans="2:3" ht="12.75">
      <c r="B31" s="25">
        <v>1.9</v>
      </c>
      <c r="C31" s="17">
        <f>2*PI()*SQRT(B31/9.81)</f>
        <v>2.765172092685937</v>
      </c>
    </row>
    <row r="32" spans="2:3" ht="13.5" thickBot="1">
      <c r="B32" s="26">
        <v>2</v>
      </c>
      <c r="C32" s="18">
        <f>2*PI()*SQRT(B32/9.81)</f>
        <v>2.837006706885775</v>
      </c>
    </row>
    <row r="33" ht="13.5" thickBot="1">
      <c r="B33" s="15"/>
    </row>
    <row r="34" spans="2:3" ht="27" thickBot="1" thickTop="1">
      <c r="B34" s="3" t="s">
        <v>3</v>
      </c>
      <c r="C34" s="29" t="s">
        <v>2</v>
      </c>
    </row>
    <row r="35" spans="2:3" ht="13.5" thickTop="1">
      <c r="B35" s="30">
        <v>0</v>
      </c>
      <c r="C35" s="31">
        <f>$D$4*9.81*(1-1*COS(RADIANS(B35)))</f>
        <v>0</v>
      </c>
    </row>
    <row r="36" spans="2:3" ht="12.75">
      <c r="B36" s="30">
        <v>2</v>
      </c>
      <c r="C36" s="31">
        <f>$D$4*9.81*(1-1*COS(RADIANS(B36)))</f>
        <v>0.0059759869426705735</v>
      </c>
    </row>
    <row r="37" spans="2:3" ht="12.75">
      <c r="B37" s="30">
        <v>4</v>
      </c>
      <c r="C37" s="31">
        <f>$D$4*9.81*(1-1*COS(RADIANS(B37)))</f>
        <v>0.023896666951124624</v>
      </c>
    </row>
    <row r="38" spans="2:3" ht="12.75">
      <c r="B38" s="30">
        <v>6</v>
      </c>
      <c r="C38" s="31">
        <f>$D$4*9.81*(1-1*COS(RADIANS(B38)))</f>
        <v>0.05374020643723903</v>
      </c>
    </row>
    <row r="39" spans="2:3" ht="12.75">
      <c r="B39" s="30">
        <v>8</v>
      </c>
      <c r="C39" s="31">
        <f>$D$4*9.81*(1-1*COS(RADIANS(B39)))</f>
        <v>0.09547024564519475</v>
      </c>
    </row>
    <row r="40" spans="2:3" ht="12.75">
      <c r="B40" s="30">
        <v>10</v>
      </c>
      <c r="C40" s="31">
        <f>$D$4*9.81*(1-1*COS(RADIANS(B40)))</f>
        <v>0.14903594295023934</v>
      </c>
    </row>
    <row r="41" spans="2:3" ht="12.75">
      <c r="B41" s="30">
        <v>12</v>
      </c>
      <c r="C41" s="31">
        <f>$D$4*9.81*(1-1*COS(RADIANS(B41)))</f>
        <v>0.2143720368013662</v>
      </c>
    </row>
    <row r="42" spans="2:3" ht="12.75">
      <c r="B42" s="30">
        <v>14</v>
      </c>
      <c r="C42" s="31">
        <f>$D$4*9.81*(1-1*COS(RADIANS(B42)))</f>
        <v>0.2913989252324746</v>
      </c>
    </row>
    <row r="43" spans="2:3" ht="12.75">
      <c r="B43" s="30">
        <v>16</v>
      </c>
      <c r="C43" s="31">
        <f>$D$4*9.81*(1-1*COS(RADIANS(B43)))</f>
        <v>0.3800227628450917</v>
      </c>
    </row>
    <row r="44" spans="2:3" ht="12.75">
      <c r="B44" s="30">
        <v>18</v>
      </c>
      <c r="C44" s="31">
        <f>$D$4*9.81*(1-1*COS(RADIANS(B44)))</f>
        <v>0.48013557514454386</v>
      </c>
    </row>
    <row r="45" spans="2:3" ht="12.75">
      <c r="B45" s="30">
        <v>20</v>
      </c>
      <c r="C45" s="31">
        <f>$D$4*9.81*(1-1*COS(RADIANS(B45)))</f>
        <v>0.5916153900902383</v>
      </c>
    </row>
    <row r="46" spans="2:3" ht="12.75">
      <c r="B46" s="30">
        <v>22</v>
      </c>
      <c r="C46" s="31">
        <f>$D$4*9.81*(1-1*COS(RADIANS(B46)))</f>
        <v>0.7143263866998154</v>
      </c>
    </row>
    <row r="47" spans="2:3" ht="13.5" thickBot="1">
      <c r="B47" s="32">
        <v>24</v>
      </c>
      <c r="C47" s="33">
        <f>$D$4*9.81*(1-1*COS(RADIANS(B47)))</f>
        <v>0.8481190605260855</v>
      </c>
    </row>
    <row r="48" ht="13.5" thickTop="1">
      <c r="B48" s="15"/>
    </row>
    <row r="49" ht="12.75">
      <c r="B49" s="15"/>
    </row>
    <row r="50" ht="12.75">
      <c r="B50" s="15"/>
    </row>
    <row r="51" ht="12.75">
      <c r="B51" s="15"/>
    </row>
    <row r="52" ht="13.5" thickBot="1">
      <c r="B52" s="15"/>
    </row>
    <row r="53" spans="2:3" ht="39.75" thickBot="1" thickTop="1">
      <c r="B53" s="3" t="s">
        <v>3</v>
      </c>
      <c r="C53" s="29" t="s">
        <v>4</v>
      </c>
    </row>
    <row r="54" spans="2:3" ht="13.5" thickTop="1">
      <c r="B54" s="21">
        <v>0</v>
      </c>
      <c r="C54" s="27">
        <f>SQRT(2*9.81*($B$4-$B$4*COS(RADIANS(B54))))</f>
        <v>0</v>
      </c>
    </row>
    <row r="55" spans="2:3" ht="12.75">
      <c r="B55" s="21">
        <v>2</v>
      </c>
      <c r="C55" s="27">
        <f>SQRT(2*9.81*($B$4-$B$4*COS(RADIANS(B55))))</f>
        <v>0.10932508351399119</v>
      </c>
    </row>
    <row r="56" spans="2:3" ht="12.75">
      <c r="B56" s="21">
        <v>4</v>
      </c>
      <c r="C56" s="27">
        <f>SQRT(2*9.81*($B$4-$B$4*COS(RADIANS(B56))))</f>
        <v>0.21861686554849616</v>
      </c>
    </row>
    <row r="57" spans="2:3" ht="12.75">
      <c r="B57" s="21">
        <v>6</v>
      </c>
      <c r="C57" s="27">
        <f>SQRT(2*9.81*($B$4-$B$4*COS(RADIANS(B57))))</f>
        <v>0.32784205476795997</v>
      </c>
    </row>
    <row r="58" spans="2:3" ht="12.75">
      <c r="B58" s="21">
        <v>8</v>
      </c>
      <c r="C58" s="27">
        <f>SQRT(2*9.81*($B$4-$B$4*COS(RADIANS(B58))))</f>
        <v>0.43696738012166253</v>
      </c>
    </row>
    <row r="59" spans="2:3" ht="12.75">
      <c r="B59" s="21">
        <v>10</v>
      </c>
      <c r="C59" s="27">
        <f>SQRT(2*9.81*($B$4-$B$4*COS(RADIANS(B59))))</f>
        <v>0.5459596009783863</v>
      </c>
    </row>
    <row r="60" spans="2:3" ht="12.75">
      <c r="B60" s="21">
        <v>12</v>
      </c>
      <c r="C60" s="27">
        <f>SQRT(2*9.81*($B$4-$B$4*COS(RADIANS(B60))))</f>
        <v>0.6547855172518192</v>
      </c>
    </row>
    <row r="61" spans="2:3" ht="12.75">
      <c r="B61" s="21">
        <v>14</v>
      </c>
      <c r="C61" s="27">
        <f>SQRT(2*9.81*($B$4-$B$4*COS(RADIANS(B61))))</f>
        <v>0.7634119795136498</v>
      </c>
    </row>
    <row r="62" spans="2:3" ht="12.75">
      <c r="B62" s="21">
        <v>16</v>
      </c>
      <c r="C62" s="27">
        <f>SQRT(2*9.81*($B$4-$B$4*COS(RADIANS(B62))))</f>
        <v>0.8718058990911816</v>
      </c>
    </row>
    <row r="63" spans="2:3" ht="12.75">
      <c r="B63" s="21">
        <v>18</v>
      </c>
      <c r="C63" s="27">
        <f>SQRT(2*9.81*($B$4-$B$4*COS(RADIANS(B63))))</f>
        <v>0.9799342581464777</v>
      </c>
    </row>
    <row r="64" spans="2:3" ht="13.5" thickBot="1">
      <c r="B64" s="22">
        <v>20</v>
      </c>
      <c r="C64" s="28">
        <f>SQRT(2*9.81*($B$4-$B$4*COS(RADIANS(B64))))</f>
        <v>1.0877641197339047</v>
      </c>
    </row>
    <row r="65" ht="13.5" thickTop="1">
      <c r="B65" s="15"/>
    </row>
    <row r="66" ht="12.75">
      <c r="B66" s="15"/>
    </row>
    <row r="67" ht="12.75">
      <c r="B67" s="15"/>
    </row>
    <row r="68" ht="12.75">
      <c r="B68" s="15"/>
    </row>
    <row r="69" ht="12.75">
      <c r="B69" s="15"/>
    </row>
    <row r="70" ht="13.5" thickBot="1">
      <c r="B70" s="15"/>
    </row>
    <row r="71" spans="2:3" ht="27" thickBot="1" thickTop="1">
      <c r="B71" s="3" t="s">
        <v>3</v>
      </c>
      <c r="C71" s="29" t="s">
        <v>8</v>
      </c>
    </row>
    <row r="72" spans="2:3" ht="13.5" thickTop="1">
      <c r="B72" s="21">
        <v>0</v>
      </c>
      <c r="C72" s="27">
        <f>($B$4-$B$4*COS(RADIANS(B72)))</f>
        <v>0</v>
      </c>
    </row>
    <row r="73" spans="2:3" ht="12.75">
      <c r="B73" s="21">
        <v>2</v>
      </c>
      <c r="C73" s="27">
        <f>($B$4-$B$4*COS(RADIANS(B73)))</f>
        <v>0.0006091729809042379</v>
      </c>
    </row>
    <row r="74" spans="2:3" ht="12.75">
      <c r="B74" s="21">
        <v>4</v>
      </c>
      <c r="C74" s="27">
        <f>($B$4-$B$4*COS(RADIANS(B74)))</f>
        <v>0.0024359497401758023</v>
      </c>
    </row>
    <row r="75" spans="2:3" ht="12.75">
      <c r="B75" s="21">
        <v>6</v>
      </c>
      <c r="C75" s="27">
        <f>($B$4-$B$4*COS(RADIANS(B75)))</f>
        <v>0.00547810463172671</v>
      </c>
    </row>
    <row r="76" spans="2:3" ht="12.75">
      <c r="B76" s="21">
        <v>8</v>
      </c>
      <c r="C76" s="27">
        <f>($B$4-$B$4*COS(RADIANS(B76)))</f>
        <v>0.009731931258429638</v>
      </c>
    </row>
    <row r="77" spans="2:3" ht="12.75">
      <c r="B77" s="21">
        <v>10</v>
      </c>
      <c r="C77" s="27">
        <f>($B$4-$B$4*COS(RADIANS(B77)))</f>
        <v>0.01519224698779198</v>
      </c>
    </row>
    <row r="78" spans="2:3" ht="12.75">
      <c r="B78" s="21">
        <v>12</v>
      </c>
      <c r="C78" s="27">
        <f>($B$4-$B$4*COS(RADIANS(B78)))</f>
        <v>0.02185239926619431</v>
      </c>
    </row>
    <row r="79" spans="2:3" ht="12.75">
      <c r="B79" s="21">
        <v>14</v>
      </c>
      <c r="C79" s="27">
        <f>($B$4-$B$4*COS(RADIANS(B79)))</f>
        <v>0.029704273724003527</v>
      </c>
    </row>
    <row r="80" spans="2:3" ht="12.75">
      <c r="B80" s="21">
        <v>16</v>
      </c>
      <c r="C80" s="27">
        <f>($B$4-$B$4*COS(RADIANS(B80)))</f>
        <v>0.038738304061681106</v>
      </c>
    </row>
    <row r="81" spans="2:3" ht="12.75">
      <c r="B81" s="21">
        <v>18</v>
      </c>
      <c r="C81" s="27">
        <f>($B$4-$B$4*COS(RADIANS(B81)))</f>
        <v>0.04894348370484647</v>
      </c>
    </row>
    <row r="82" spans="2:3" ht="13.5" thickBot="1">
      <c r="B82" s="22">
        <v>20</v>
      </c>
      <c r="C82" s="28">
        <f>($B$4-$B$4*COS(RADIANS(B82)))</f>
        <v>0.06030737921409157</v>
      </c>
    </row>
    <row r="83" ht="13.5" thickTop="1">
      <c r="B83" s="15"/>
    </row>
    <row r="84" ht="12.75">
      <c r="B84" s="15"/>
    </row>
    <row r="85" ht="12.75">
      <c r="B85" s="15"/>
    </row>
    <row r="86" ht="12.75">
      <c r="B86" s="15"/>
    </row>
    <row r="87" ht="12.75">
      <c r="B87" s="15"/>
    </row>
    <row r="88" ht="12.75">
      <c r="B88" s="15"/>
    </row>
    <row r="89" ht="12.75">
      <c r="B89" s="15"/>
    </row>
    <row r="90" ht="13.5" thickBot="1">
      <c r="B90" s="15"/>
    </row>
    <row r="91" spans="2:3" ht="27" thickBot="1" thickTop="1">
      <c r="B91" s="3" t="s">
        <v>3</v>
      </c>
      <c r="C91" s="23" t="s">
        <v>10</v>
      </c>
    </row>
    <row r="92" spans="2:3" ht="13.5" thickTop="1">
      <c r="B92" s="21">
        <v>0</v>
      </c>
      <c r="C92" s="19">
        <f>($D$4*SQRT(2*$A$4*($B$4-$B$4*COS(RADIANS(B92))))^2)/2</f>
        <v>0</v>
      </c>
    </row>
    <row r="93" spans="2:3" ht="12.75">
      <c r="B93" s="21">
        <v>2</v>
      </c>
      <c r="C93" s="19">
        <f>($D$4*SQRT(2*$A$4*($B$4-$B$4*COS(RADIANS(B93))))^2)/2</f>
        <v>0.0059759869426705735</v>
      </c>
    </row>
    <row r="94" spans="2:3" ht="12.75">
      <c r="B94" s="21">
        <v>4</v>
      </c>
      <c r="C94" s="19">
        <f>($D$4*SQRT(2*$A$4*($B$4-$B$4*COS(RADIANS(B94))))^2)/2</f>
        <v>0.023896666951124624</v>
      </c>
    </row>
    <row r="95" spans="2:3" ht="12.75">
      <c r="B95" s="21">
        <v>6</v>
      </c>
      <c r="C95" s="19">
        <f>($D$4*SQRT(2*$A$4*($B$4-$B$4*COS(RADIANS(B95))))^2)/2</f>
        <v>0.05374020643723903</v>
      </c>
    </row>
    <row r="96" spans="2:3" ht="12.75">
      <c r="B96" s="21">
        <v>8</v>
      </c>
      <c r="C96" s="19">
        <f>($D$4*SQRT(2*$A$4*($B$4-$B$4*COS(RADIANS(B96))))^2)/2</f>
        <v>0.09547024564519475</v>
      </c>
    </row>
    <row r="97" spans="2:3" ht="12.75">
      <c r="B97" s="21">
        <v>10</v>
      </c>
      <c r="C97" s="19">
        <f>($D$4*SQRT(2*$A$4*($B$4-$B$4*COS(RADIANS(B97))))^2)/2</f>
        <v>0.14903594295023936</v>
      </c>
    </row>
    <row r="98" spans="2:3" ht="12.75">
      <c r="B98" s="21">
        <v>12</v>
      </c>
      <c r="C98" s="19">
        <f>($D$4*SQRT(2*$A$4*($B$4-$B$4*COS(RADIANS(B98))))^2)/2</f>
        <v>0.2143720368013662</v>
      </c>
    </row>
    <row r="99" spans="2:3" ht="12.75">
      <c r="B99" s="21">
        <v>14</v>
      </c>
      <c r="C99" s="19">
        <f>($D$4*SQRT(2*$A$4*($B$4-$B$4*COS(RADIANS(B99))))^2)/2</f>
        <v>0.2913989252324746</v>
      </c>
    </row>
    <row r="100" spans="2:3" ht="12.75">
      <c r="B100" s="21">
        <v>16</v>
      </c>
      <c r="C100" s="19">
        <f>($D$4*SQRT(2*$A$4*($B$4-$B$4*COS(RADIANS(B100))))^2)/2</f>
        <v>0.38002276284509173</v>
      </c>
    </row>
    <row r="101" spans="2:3" ht="12.75">
      <c r="B101" s="21">
        <v>18</v>
      </c>
      <c r="C101" s="19">
        <f>($D$4*SQRT(2*$A$4*($B$4-$B$4*COS(RADIANS(B101))))^2)/2</f>
        <v>0.4801355751445438</v>
      </c>
    </row>
    <row r="102" spans="2:3" ht="13.5" thickBot="1">
      <c r="B102" s="22">
        <v>20</v>
      </c>
      <c r="C102" s="20">
        <f>($D$4*SQRT(2*$A$4*($B$4-$B$4*COS(RADIANS(B102))))^2)/2</f>
        <v>0.5916153900902383</v>
      </c>
    </row>
    <row r="103" ht="13.5" thickTop="1"/>
    <row r="106" ht="13.5" thickBot="1"/>
    <row r="107" spans="2:3" ht="14.25" thickBot="1" thickTop="1">
      <c r="B107" s="2" t="s">
        <v>20</v>
      </c>
      <c r="C107" s="2" t="s">
        <v>21</v>
      </c>
    </row>
    <row r="108" spans="2:4" ht="13.5" thickTop="1">
      <c r="B108" s="21">
        <v>0</v>
      </c>
      <c r="C108" s="27">
        <f>$J$4*(1-COS(D108))</f>
        <v>0</v>
      </c>
      <c r="D108" s="36">
        <f>B108*$J$4</f>
        <v>0</v>
      </c>
    </row>
    <row r="109" spans="2:4" ht="12.75">
      <c r="B109" s="21">
        <v>0.1</v>
      </c>
      <c r="C109" s="27">
        <f aca="true" t="shared" si="0" ref="C109:C172">$J$4*(1-COS(D109))</f>
        <v>0.1523772919673858</v>
      </c>
      <c r="D109" s="36">
        <f aca="true" t="shared" si="1" ref="D109:D172">B109*$J$4</f>
        <v>0.3132091952673165</v>
      </c>
    </row>
    <row r="110" spans="2:4" ht="12.75">
      <c r="B110" s="21">
        <v>0.2</v>
      </c>
      <c r="C110" s="27">
        <f t="shared" si="0"/>
        <v>0.5946827582633399</v>
      </c>
      <c r="D110" s="36">
        <f t="shared" si="1"/>
        <v>0.626418390534633</v>
      </c>
    </row>
    <row r="111" spans="2:4" ht="12.75">
      <c r="B111" s="21">
        <v>0.3</v>
      </c>
      <c r="C111" s="27">
        <f t="shared" si="0"/>
        <v>1.2838797893662108</v>
      </c>
      <c r="D111" s="36">
        <f t="shared" si="1"/>
        <v>0.9396275858019494</v>
      </c>
    </row>
    <row r="112" spans="2:4" ht="12.75">
      <c r="B112" s="21">
        <v>0.4</v>
      </c>
      <c r="C112" s="27">
        <f t="shared" si="0"/>
        <v>2.1529090659339936</v>
      </c>
      <c r="D112" s="36">
        <f t="shared" si="1"/>
        <v>1.252836781069266</v>
      </c>
    </row>
    <row r="113" spans="2:4" ht="12.75">
      <c r="B113" s="21">
        <v>0.5</v>
      </c>
      <c r="C113" s="27">
        <f t="shared" si="0"/>
        <v>3.1172134741879836</v>
      </c>
      <c r="D113" s="36">
        <f t="shared" si="1"/>
        <v>1.5660459763365824</v>
      </c>
    </row>
    <row r="114" spans="2:4" ht="12.75">
      <c r="B114" s="21">
        <v>0.6</v>
      </c>
      <c r="C114" s="27">
        <f t="shared" si="0"/>
        <v>4.082965568074722</v>
      </c>
      <c r="D114" s="36">
        <f t="shared" si="1"/>
        <v>1.8792551716038988</v>
      </c>
    </row>
    <row r="115" spans="2:4" ht="12.75">
      <c r="B115" s="21">
        <v>0.7</v>
      </c>
      <c r="C115" s="27">
        <f t="shared" si="0"/>
        <v>4.956197040787191</v>
      </c>
      <c r="D115" s="36">
        <f t="shared" si="1"/>
        <v>2.1924643668712154</v>
      </c>
    </row>
    <row r="116" spans="2:4" ht="12.75">
      <c r="B116" s="21">
        <v>0.8</v>
      </c>
      <c r="C116" s="27">
        <f t="shared" si="0"/>
        <v>5.6519419021289306</v>
      </c>
      <c r="D116" s="36">
        <f t="shared" si="1"/>
        <v>2.505673562138532</v>
      </c>
    </row>
    <row r="117" spans="2:4" ht="12.75">
      <c r="B117" s="21">
        <v>0.9</v>
      </c>
      <c r="C117" s="27">
        <f t="shared" si="0"/>
        <v>6.102503724617346</v>
      </c>
      <c r="D117" s="36">
        <f t="shared" si="1"/>
        <v>2.818882757405848</v>
      </c>
    </row>
    <row r="118" spans="2:4" ht="12.75">
      <c r="B118" s="21">
        <v>1</v>
      </c>
      <c r="C118" s="27">
        <f t="shared" si="0"/>
        <v>6.264042549903783</v>
      </c>
      <c r="D118" s="36">
        <f t="shared" si="1"/>
        <v>3.1320919526731648</v>
      </c>
    </row>
    <row r="119" spans="2:4" ht="12.75">
      <c r="B119" s="21">
        <v>1.1</v>
      </c>
      <c r="C119" s="27">
        <f t="shared" si="0"/>
        <v>6.120840545231936</v>
      </c>
      <c r="D119" s="36">
        <f t="shared" si="1"/>
        <v>3.4453011479404814</v>
      </c>
    </row>
    <row r="120" spans="2:4" ht="12.75">
      <c r="B120" s="21">
        <v>1.2</v>
      </c>
      <c r="C120" s="27">
        <f t="shared" si="0"/>
        <v>5.686831358787057</v>
      </c>
      <c r="D120" s="36">
        <f t="shared" si="1"/>
        <v>3.7585103432077975</v>
      </c>
    </row>
    <row r="121" spans="2:4" ht="12.75">
      <c r="B121" s="21">
        <v>1.3</v>
      </c>
      <c r="C121" s="27">
        <f t="shared" si="0"/>
        <v>5.00424436666584</v>
      </c>
      <c r="D121" s="36">
        <f t="shared" si="1"/>
        <v>4.071719538475114</v>
      </c>
    </row>
    <row r="122" spans="2:4" ht="12.75">
      <c r="B122" s="21">
        <v>1.4</v>
      </c>
      <c r="C122" s="27">
        <f t="shared" si="0"/>
        <v>4.1394957271185735</v>
      </c>
      <c r="D122" s="36">
        <f t="shared" si="1"/>
        <v>4.384928733742431</v>
      </c>
    </row>
    <row r="123" spans="2:4" ht="12.75">
      <c r="B123" s="21">
        <v>1.5</v>
      </c>
      <c r="C123" s="27">
        <f t="shared" si="0"/>
        <v>3.1767260451579764</v>
      </c>
      <c r="D123" s="36">
        <f t="shared" si="1"/>
        <v>4.698137929009747</v>
      </c>
    </row>
    <row r="124" spans="2:4" ht="12.75">
      <c r="B124" s="21">
        <v>1.6</v>
      </c>
      <c r="C124" s="27">
        <f t="shared" si="0"/>
        <v>2.209613436971057</v>
      </c>
      <c r="D124" s="36">
        <f t="shared" si="1"/>
        <v>5.011347124277064</v>
      </c>
    </row>
    <row r="125" spans="2:4" ht="12.75">
      <c r="B125" s="21">
        <v>1.7</v>
      </c>
      <c r="C125" s="27">
        <f t="shared" si="0"/>
        <v>1.3322585882910492</v>
      </c>
      <c r="D125" s="36">
        <f t="shared" si="1"/>
        <v>5.32455631954438</v>
      </c>
    </row>
    <row r="126" spans="2:4" ht="12.75">
      <c r="B126" s="21">
        <v>1.8</v>
      </c>
      <c r="C126" s="27">
        <f t="shared" si="0"/>
        <v>0.6300286964776639</v>
      </c>
      <c r="D126" s="36">
        <f t="shared" si="1"/>
        <v>5.637765514811696</v>
      </c>
    </row>
    <row r="127" spans="2:4" ht="12.75">
      <c r="B127" s="21">
        <v>1.9</v>
      </c>
      <c r="C127" s="27">
        <f t="shared" si="0"/>
        <v>0.17125118669589562</v>
      </c>
      <c r="D127" s="36">
        <f t="shared" si="1"/>
        <v>5.950974710079013</v>
      </c>
    </row>
    <row r="128" spans="2:4" ht="12.75">
      <c r="B128" s="21">
        <v>2</v>
      </c>
      <c r="C128" s="27">
        <f t="shared" si="0"/>
        <v>0.0005654090110725508</v>
      </c>
      <c r="D128" s="36">
        <f t="shared" si="1"/>
        <v>6.2641839053463295</v>
      </c>
    </row>
    <row r="129" spans="2:4" ht="12.75">
      <c r="B129" s="21">
        <v>2.1</v>
      </c>
      <c r="C129" s="27">
        <f t="shared" si="0"/>
        <v>0.13457920059653358</v>
      </c>
      <c r="D129" s="36">
        <f t="shared" si="1"/>
        <v>6.577393100613646</v>
      </c>
    </row>
    <row r="130" spans="2:4" ht="12.75">
      <c r="B130" s="21">
        <v>2.2</v>
      </c>
      <c r="C130" s="27">
        <f t="shared" si="0"/>
        <v>0.5602529323758423</v>
      </c>
      <c r="D130" s="36">
        <f t="shared" si="1"/>
        <v>6.890602295880963</v>
      </c>
    </row>
    <row r="131" spans="2:4" ht="12.75">
      <c r="B131" s="21">
        <v>2.3</v>
      </c>
      <c r="C131" s="27">
        <f t="shared" si="0"/>
        <v>1.2361682734121777</v>
      </c>
      <c r="D131" s="36">
        <f t="shared" si="1"/>
        <v>7.2038114911482785</v>
      </c>
    </row>
    <row r="132" spans="2:4" ht="12.75">
      <c r="B132" s="21">
        <v>2.4</v>
      </c>
      <c r="C132" s="27">
        <f t="shared" si="0"/>
        <v>2.09655822144469</v>
      </c>
      <c r="D132" s="36">
        <f t="shared" si="1"/>
        <v>7.517020686415595</v>
      </c>
    </row>
    <row r="133" spans="2:4" ht="12.75">
      <c r="B133" s="21">
        <v>2.5</v>
      </c>
      <c r="C133" s="27">
        <f t="shared" si="0"/>
        <v>3.057706274979696</v>
      </c>
      <c r="D133" s="36">
        <f t="shared" si="1"/>
        <v>7.830229881682912</v>
      </c>
    </row>
    <row r="134" spans="2:4" ht="12.75">
      <c r="B134" s="21">
        <v>2.6</v>
      </c>
      <c r="C134" s="27">
        <f t="shared" si="0"/>
        <v>4.0260921033306145</v>
      </c>
      <c r="D134" s="36">
        <f t="shared" si="1"/>
        <v>8.143439076950228</v>
      </c>
    </row>
    <row r="135" spans="2:4" ht="12.75">
      <c r="B135" s="21">
        <v>2.7</v>
      </c>
      <c r="C135" s="27">
        <f t="shared" si="0"/>
        <v>4.907491135614229</v>
      </c>
      <c r="D135" s="36">
        <f t="shared" si="1"/>
        <v>8.456648272217546</v>
      </c>
    </row>
    <row r="136" spans="2:4" ht="12.75">
      <c r="B136" s="21">
        <v>2.8</v>
      </c>
      <c r="C136" s="27">
        <f t="shared" si="0"/>
        <v>5.616142672776069</v>
      </c>
      <c r="D136" s="36">
        <f t="shared" si="1"/>
        <v>8.769857467484862</v>
      </c>
    </row>
    <row r="137" spans="2:4" ht="12.75">
      <c r="B137" s="21">
        <v>2.9</v>
      </c>
      <c r="C137" s="27">
        <f t="shared" si="0"/>
        <v>6.083094459382462</v>
      </c>
      <c r="D137" s="36">
        <f t="shared" si="1"/>
        <v>9.083066662752177</v>
      </c>
    </row>
    <row r="138" spans="2:4" ht="12.75">
      <c r="B138" s="21">
        <v>3</v>
      </c>
      <c r="C138" s="27">
        <f t="shared" si="0"/>
        <v>6.262911782916947</v>
      </c>
      <c r="D138" s="36">
        <f t="shared" si="1"/>
        <v>9.396275858019495</v>
      </c>
    </row>
    <row r="139" spans="2:4" ht="12.75">
      <c r="B139" s="21">
        <v>3.1</v>
      </c>
      <c r="C139" s="27">
        <f t="shared" si="0"/>
        <v>6.138098300856356</v>
      </c>
      <c r="D139" s="36">
        <f t="shared" si="1"/>
        <v>9.70948505328681</v>
      </c>
    </row>
    <row r="140" spans="2:4" ht="12.75">
      <c r="B140" s="21">
        <v>3.2</v>
      </c>
      <c r="C140" s="27">
        <f t="shared" si="0"/>
        <v>5.720798446176981</v>
      </c>
      <c r="D140" s="36">
        <f t="shared" si="1"/>
        <v>10.022694248554128</v>
      </c>
    </row>
    <row r="141" spans="2:4" ht="12.75">
      <c r="B141" s="21">
        <v>3.3</v>
      </c>
      <c r="C141" s="27">
        <f t="shared" si="0"/>
        <v>5.051615766127917</v>
      </c>
      <c r="D141" s="36">
        <f t="shared" si="1"/>
        <v>10.335903443821444</v>
      </c>
    </row>
    <row r="142" spans="2:4" ht="12.75">
      <c r="B142" s="21">
        <v>3.4</v>
      </c>
      <c r="C142" s="27">
        <f t="shared" si="0"/>
        <v>4.1956621706774</v>
      </c>
      <c r="D142" s="36">
        <f t="shared" si="1"/>
        <v>10.64911263908876</v>
      </c>
    </row>
    <row r="143" spans="2:4" ht="12.75">
      <c r="B143" s="21">
        <v>3.5</v>
      </c>
      <c r="C143" s="27">
        <f t="shared" si="0"/>
        <v>3.2362225013277186</v>
      </c>
      <c r="D143" s="36">
        <f t="shared" si="1"/>
        <v>10.962321834356077</v>
      </c>
    </row>
    <row r="144" spans="2:4" ht="12.75">
      <c r="B144" s="21">
        <v>3.6</v>
      </c>
      <c r="C144" s="27">
        <f t="shared" si="0"/>
        <v>2.266650861873196</v>
      </c>
      <c r="D144" s="36">
        <f t="shared" si="1"/>
        <v>11.275531029623393</v>
      </c>
    </row>
    <row r="145" spans="2:4" ht="12.75">
      <c r="B145" s="21">
        <v>3.7</v>
      </c>
      <c r="C145" s="27">
        <f t="shared" si="0"/>
        <v>1.3812872033886068</v>
      </c>
      <c r="D145" s="36">
        <f t="shared" si="1"/>
        <v>11.58874022489071</v>
      </c>
    </row>
    <row r="146" spans="2:4" ht="12.75">
      <c r="B146" s="21">
        <v>3.8</v>
      </c>
      <c r="C146" s="27">
        <f t="shared" si="0"/>
        <v>0.6662779856361508</v>
      </c>
      <c r="D146" s="36">
        <f t="shared" si="1"/>
        <v>11.901949420158026</v>
      </c>
    </row>
    <row r="147" spans="2:4" ht="12.75">
      <c r="B147" s="21">
        <v>3.9</v>
      </c>
      <c r="C147" s="27">
        <f t="shared" si="0"/>
        <v>0.19119407050565368</v>
      </c>
      <c r="D147" s="36">
        <f t="shared" si="1"/>
        <v>12.215158615425342</v>
      </c>
    </row>
    <row r="148" spans="2:4" ht="12.75">
      <c r="B148" s="21">
        <v>4</v>
      </c>
      <c r="C148" s="27">
        <f t="shared" si="0"/>
        <v>0.002261431907659588</v>
      </c>
      <c r="D148" s="36">
        <f t="shared" si="1"/>
        <v>12.528367810692659</v>
      </c>
    </row>
    <row r="149" spans="2:4" ht="12.75">
      <c r="B149" s="21">
        <v>4.1</v>
      </c>
      <c r="C149" s="27">
        <f t="shared" si="0"/>
        <v>0.11786333844911247</v>
      </c>
      <c r="D149" s="36">
        <f t="shared" si="1"/>
        <v>12.841577005959975</v>
      </c>
    </row>
    <row r="150" spans="2:4" ht="12.75">
      <c r="B150" s="21">
        <v>4.2</v>
      </c>
      <c r="C150" s="27">
        <f t="shared" si="0"/>
        <v>0.5267516494424322</v>
      </c>
      <c r="D150" s="36">
        <f t="shared" si="1"/>
        <v>13.154786201227292</v>
      </c>
    </row>
    <row r="151" spans="2:4" ht="12.75">
      <c r="B151" s="21">
        <v>4.3</v>
      </c>
      <c r="C151" s="27">
        <f t="shared" si="0"/>
        <v>1.1891412663095835</v>
      </c>
      <c r="D151" s="36">
        <f t="shared" si="1"/>
        <v>13.467995396494608</v>
      </c>
    </row>
    <row r="152" spans="2:4" ht="12.75">
      <c r="B152" s="21">
        <v>4.4</v>
      </c>
      <c r="C152" s="27">
        <f t="shared" si="0"/>
        <v>2.040581248547765</v>
      </c>
      <c r="D152" s="36">
        <f t="shared" si="1"/>
        <v>13.781204591761925</v>
      </c>
    </row>
    <row r="153" spans="2:4" ht="12.75">
      <c r="B153" s="21">
        <v>4.5</v>
      </c>
      <c r="C153" s="27">
        <f t="shared" si="0"/>
        <v>2.9982259321556395</v>
      </c>
      <c r="D153" s="36">
        <f t="shared" si="1"/>
        <v>14.094413787029241</v>
      </c>
    </row>
    <row r="154" spans="2:4" ht="12.75">
      <c r="B154" s="21">
        <v>4.6</v>
      </c>
      <c r="C154" s="27">
        <f t="shared" si="0"/>
        <v>3.968895866618938</v>
      </c>
      <c r="D154" s="36">
        <f t="shared" si="1"/>
        <v>14.407622982296557</v>
      </c>
    </row>
    <row r="155" spans="2:4" ht="12.75">
      <c r="B155" s="21">
        <v>4.7</v>
      </c>
      <c r="C155" s="27">
        <f t="shared" si="0"/>
        <v>4.858144236044254</v>
      </c>
      <c r="D155" s="36">
        <f t="shared" si="1"/>
        <v>14.720832177563874</v>
      </c>
    </row>
    <row r="156" spans="2:4" ht="12.75">
      <c r="B156" s="21">
        <v>4.8</v>
      </c>
      <c r="C156" s="27">
        <f t="shared" si="0"/>
        <v>5.579446595768454</v>
      </c>
      <c r="D156" s="36">
        <f t="shared" si="1"/>
        <v>15.03404137283119</v>
      </c>
    </row>
    <row r="157" spans="2:4" ht="12.75">
      <c r="B157" s="21">
        <v>4.9</v>
      </c>
      <c r="C157" s="27">
        <f t="shared" si="0"/>
        <v>6.062619757095153</v>
      </c>
      <c r="D157" s="36">
        <f t="shared" si="1"/>
        <v>15.347250568098508</v>
      </c>
    </row>
    <row r="158" spans="2:4" ht="12.75">
      <c r="B158" s="21">
        <v>5</v>
      </c>
      <c r="C158" s="27">
        <f t="shared" si="0"/>
        <v>6.260650657198111</v>
      </c>
      <c r="D158" s="36">
        <f t="shared" si="1"/>
        <v>15.660459763365823</v>
      </c>
    </row>
    <row r="159" spans="2:4" ht="12.75">
      <c r="B159" s="21">
        <v>5.1</v>
      </c>
      <c r="C159" s="27">
        <f t="shared" si="0"/>
        <v>6.1542707607089495</v>
      </c>
      <c r="D159" s="36">
        <f t="shared" si="1"/>
        <v>15.973668958633139</v>
      </c>
    </row>
    <row r="160" spans="2:4" ht="12.75">
      <c r="B160" s="21">
        <v>5.2</v>
      </c>
      <c r="C160" s="27">
        <f t="shared" si="0"/>
        <v>5.753830900739671</v>
      </c>
      <c r="D160" s="36">
        <f t="shared" si="1"/>
        <v>16.286878153900457</v>
      </c>
    </row>
    <row r="161" spans="2:4" ht="12.75">
      <c r="B161" s="21">
        <v>5.3</v>
      </c>
      <c r="C161" s="27">
        <f t="shared" si="0"/>
        <v>5.098294136089267</v>
      </c>
      <c r="D161" s="36">
        <f t="shared" si="1"/>
        <v>16.600087349167772</v>
      </c>
    </row>
    <row r="162" spans="2:4" ht="12.75">
      <c r="B162" s="21">
        <v>5.4</v>
      </c>
      <c r="C162" s="27">
        <f t="shared" si="0"/>
        <v>4.251444620283128</v>
      </c>
      <c r="D162" s="36">
        <f t="shared" si="1"/>
        <v>16.91329654443509</v>
      </c>
    </row>
    <row r="163" spans="2:4" ht="12.75">
      <c r="B163" s="21">
        <v>5.5</v>
      </c>
      <c r="C163" s="27">
        <f t="shared" si="0"/>
        <v>3.295681361953377</v>
      </c>
      <c r="D163" s="36">
        <f t="shared" si="1"/>
        <v>17.226505739702407</v>
      </c>
    </row>
    <row r="164" spans="2:4" ht="12.75">
      <c r="B164" s="21">
        <v>5.6</v>
      </c>
      <c r="C164" s="27">
        <f t="shared" si="0"/>
        <v>2.324000747711142</v>
      </c>
      <c r="D164" s="36">
        <f t="shared" si="1"/>
        <v>17.539714934969723</v>
      </c>
    </row>
    <row r="165" spans="2:4" ht="12.75">
      <c r="B165" s="21">
        <v>5.7</v>
      </c>
      <c r="C165" s="27">
        <f t="shared" si="0"/>
        <v>1.4309479332496133</v>
      </c>
      <c r="D165" s="36">
        <f t="shared" si="1"/>
        <v>17.85292413023704</v>
      </c>
    </row>
    <row r="166" spans="2:4" ht="12.75">
      <c r="B166" s="21">
        <v>5.8</v>
      </c>
      <c r="C166" s="27">
        <f t="shared" si="0"/>
        <v>0.7034175382081399</v>
      </c>
      <c r="D166" s="36">
        <f t="shared" si="1"/>
        <v>18.166133325504354</v>
      </c>
    </row>
    <row r="167" spans="2:4" ht="12.75">
      <c r="B167" s="21">
        <v>5.9</v>
      </c>
      <c r="C167" s="27">
        <f t="shared" si="0"/>
        <v>0.2121987431698523</v>
      </c>
      <c r="D167" s="36">
        <f t="shared" si="1"/>
        <v>18.479342520771674</v>
      </c>
    </row>
    <row r="168" spans="2:4" ht="12.75">
      <c r="B168" s="21">
        <v>6</v>
      </c>
      <c r="C168" s="27">
        <f t="shared" si="0"/>
        <v>0.005087456353569337</v>
      </c>
      <c r="D168" s="36">
        <f t="shared" si="1"/>
        <v>18.79255171603899</v>
      </c>
    </row>
    <row r="169" spans="2:4" ht="12.75">
      <c r="B169" s="21">
        <v>6.1</v>
      </c>
      <c r="C169" s="27">
        <f t="shared" si="0"/>
        <v>0.10223574066025395</v>
      </c>
      <c r="D169" s="36">
        <f t="shared" si="1"/>
        <v>19.105760911306305</v>
      </c>
    </row>
    <row r="170" spans="2:4" ht="12.75">
      <c r="B170" s="21">
        <v>6.2</v>
      </c>
      <c r="C170" s="27">
        <f t="shared" si="0"/>
        <v>0.4941910048469853</v>
      </c>
      <c r="D170" s="36">
        <f t="shared" si="1"/>
        <v>19.41897010657362</v>
      </c>
    </row>
    <row r="171" spans="2:4" ht="12.75">
      <c r="B171" s="21">
        <v>6.3</v>
      </c>
      <c r="C171" s="27">
        <f t="shared" si="0"/>
        <v>1.1428157468023319</v>
      </c>
      <c r="D171" s="36">
        <f t="shared" si="1"/>
        <v>19.732179301840937</v>
      </c>
    </row>
    <row r="172" spans="2:4" ht="12.75">
      <c r="B172" s="21">
        <v>6.4</v>
      </c>
      <c r="C172" s="27">
        <f t="shared" si="0"/>
        <v>1.9849983573043297</v>
      </c>
      <c r="D172" s="36">
        <f t="shared" si="1"/>
        <v>20.045388497108256</v>
      </c>
    </row>
    <row r="173" spans="2:4" ht="12.75">
      <c r="B173" s="21">
        <v>6.5</v>
      </c>
      <c r="C173" s="27">
        <f aca="true" t="shared" si="2" ref="C173:C214">$J$4*(1-COS(D173))</f>
        <v>2.938793920642046</v>
      </c>
      <c r="D173" s="36">
        <f aca="true" t="shared" si="3" ref="D173:D214">B173*$J$4</f>
        <v>20.35859769237557</v>
      </c>
    </row>
    <row r="174" spans="2:4" ht="12.75">
      <c r="B174" s="21">
        <v>6.6</v>
      </c>
      <c r="C174" s="27">
        <f t="shared" si="2"/>
        <v>3.911397508206757</v>
      </c>
      <c r="D174" s="36">
        <f t="shared" si="3"/>
        <v>20.671806887642887</v>
      </c>
    </row>
    <row r="175" spans="2:4" ht="12.75">
      <c r="B175" s="21">
        <v>6.7</v>
      </c>
      <c r="C175" s="27">
        <f t="shared" si="2"/>
        <v>4.808174158400744</v>
      </c>
      <c r="D175" s="36">
        <f t="shared" si="3"/>
        <v>20.985016082910203</v>
      </c>
    </row>
    <row r="176" spans="2:4" ht="12.75">
      <c r="B176" s="21">
        <v>6.8</v>
      </c>
      <c r="C176" s="27">
        <f t="shared" si="2"/>
        <v>5.5418669199461155</v>
      </c>
      <c r="D176" s="36">
        <f t="shared" si="3"/>
        <v>21.29822527817752</v>
      </c>
    </row>
    <row r="177" spans="2:4" ht="12.75">
      <c r="B177" s="21">
        <v>6.9</v>
      </c>
      <c r="C177" s="27">
        <f t="shared" si="2"/>
        <v>6.041087009991246</v>
      </c>
      <c r="D177" s="36">
        <f t="shared" si="3"/>
        <v>21.611434473444838</v>
      </c>
    </row>
    <row r="178" spans="2:4" ht="12.75">
      <c r="B178" s="21">
        <v>7</v>
      </c>
      <c r="C178" s="27">
        <f t="shared" si="2"/>
        <v>6.257259989109551</v>
      </c>
      <c r="D178" s="36">
        <f t="shared" si="3"/>
        <v>21.924643668712154</v>
      </c>
    </row>
    <row r="179" spans="2:4" ht="12.75">
      <c r="B179" s="21">
        <v>7.1</v>
      </c>
      <c r="C179" s="27">
        <f t="shared" si="2"/>
        <v>6.1693520858458575</v>
      </c>
      <c r="D179" s="36">
        <f t="shared" si="3"/>
        <v>22.23785286397947</v>
      </c>
    </row>
    <row r="180" spans="2:4" ht="12.75">
      <c r="B180" s="21">
        <v>7.2</v>
      </c>
      <c r="C180" s="27">
        <f t="shared" si="2"/>
        <v>5.785916796358168</v>
      </c>
      <c r="D180" s="36">
        <f t="shared" si="3"/>
        <v>22.551062059246785</v>
      </c>
    </row>
    <row r="181" spans="2:4" ht="12.75">
      <c r="B181" s="21">
        <v>7.3</v>
      </c>
      <c r="C181" s="27">
        <f t="shared" si="2"/>
        <v>5.144262623678777</v>
      </c>
      <c r="D181" s="36">
        <f t="shared" si="3"/>
        <v>22.8642712545141</v>
      </c>
    </row>
    <row r="182" spans="2:4" ht="12.75">
      <c r="B182" s="21">
        <v>7.4</v>
      </c>
      <c r="C182" s="27">
        <f t="shared" si="2"/>
        <v>4.306822936105825</v>
      </c>
      <c r="D182" s="36">
        <f t="shared" si="3"/>
        <v>23.17748044978142</v>
      </c>
    </row>
    <row r="183" spans="2:4" ht="12.75">
      <c r="B183" s="21">
        <v>7.5</v>
      </c>
      <c r="C183" s="27">
        <f t="shared" si="2"/>
        <v>3.3550811598647146</v>
      </c>
      <c r="D183" s="36">
        <f t="shared" si="3"/>
        <v>23.490689645048736</v>
      </c>
    </row>
    <row r="184" spans="2:4" ht="12.75">
      <c r="B184" s="21">
        <v>7.6</v>
      </c>
      <c r="C184" s="27">
        <f t="shared" si="2"/>
        <v>2.381642388743997</v>
      </c>
      <c r="D184" s="36">
        <f t="shared" si="3"/>
        <v>23.80389884031605</v>
      </c>
    </row>
    <row r="185" spans="2:4" ht="12.75">
      <c r="B185" s="21">
        <v>7.7</v>
      </c>
      <c r="C185" s="27">
        <f t="shared" si="2"/>
        <v>1.4812228482445386</v>
      </c>
      <c r="D185" s="36">
        <f t="shared" si="3"/>
        <v>24.11710803558337</v>
      </c>
    </row>
    <row r="186" spans="2:4" ht="12.75">
      <c r="B186" s="21">
        <v>7.8</v>
      </c>
      <c r="C186" s="27">
        <f t="shared" si="2"/>
        <v>0.7414339452401192</v>
      </c>
      <c r="D186" s="36">
        <f t="shared" si="3"/>
        <v>24.430317230850683</v>
      </c>
    </row>
    <row r="187" spans="2:4" ht="12.75">
      <c r="B187" s="21">
        <v>7.9</v>
      </c>
      <c r="C187" s="27">
        <f t="shared" si="2"/>
        <v>0.234257621110892</v>
      </c>
      <c r="D187" s="36">
        <f t="shared" si="3"/>
        <v>24.743526426118002</v>
      </c>
    </row>
    <row r="188" spans="2:4" ht="12.75">
      <c r="B188" s="21">
        <v>8</v>
      </c>
      <c r="C188" s="27">
        <f t="shared" si="2"/>
        <v>0.009042462034129953</v>
      </c>
      <c r="D188" s="36">
        <f t="shared" si="3"/>
        <v>25.056735621385318</v>
      </c>
    </row>
    <row r="189" spans="2:4" ht="12.75">
      <c r="B189" s="21">
        <v>8.10000000000001</v>
      </c>
      <c r="C189" s="27">
        <f t="shared" si="2"/>
        <v>0.08770204945552337</v>
      </c>
      <c r="D189" s="36">
        <f t="shared" si="3"/>
        <v>25.369944816652666</v>
      </c>
    </row>
    <row r="190" spans="2:4" ht="12.75">
      <c r="B190" s="21">
        <v>8.2</v>
      </c>
      <c r="C190" s="27">
        <f t="shared" si="2"/>
        <v>0.46258275436304924</v>
      </c>
      <c r="D190" s="36">
        <f t="shared" si="3"/>
        <v>25.68315401191995</v>
      </c>
    </row>
    <row r="191" spans="2:4" ht="12.75">
      <c r="B191" s="21">
        <v>8.3</v>
      </c>
      <c r="C191" s="27">
        <f t="shared" si="2"/>
        <v>1.0972084403675704</v>
      </c>
      <c r="D191" s="36">
        <f t="shared" si="3"/>
        <v>25.99636320718727</v>
      </c>
    </row>
    <row r="192" spans="2:4" ht="12.75">
      <c r="B192" s="21">
        <v>8.40000000000001</v>
      </c>
      <c r="C192" s="27">
        <f t="shared" si="2"/>
        <v>1.929829615495385</v>
      </c>
      <c r="D192" s="36">
        <f t="shared" si="3"/>
        <v>26.309572402454613</v>
      </c>
    </row>
    <row r="193" spans="2:4" ht="12.75">
      <c r="B193" s="21">
        <v>8.50000000000001</v>
      </c>
      <c r="C193" s="27">
        <f t="shared" si="2"/>
        <v>2.879431697915584</v>
      </c>
      <c r="D193" s="36">
        <f t="shared" si="3"/>
        <v>26.622781597721932</v>
      </c>
    </row>
    <row r="194" spans="2:4" ht="12.75">
      <c r="B194" s="21">
        <v>8.60000000000001</v>
      </c>
      <c r="C194" s="27">
        <f t="shared" si="2"/>
        <v>3.853617787439964</v>
      </c>
      <c r="D194" s="36">
        <f t="shared" si="3"/>
        <v>26.935990792989248</v>
      </c>
    </row>
    <row r="195" spans="2:4" ht="12.75">
      <c r="B195" s="21">
        <v>8.7</v>
      </c>
      <c r="C195" s="27">
        <f t="shared" si="2"/>
        <v>4.757598944000885</v>
      </c>
      <c r="D195" s="36">
        <f t="shared" si="3"/>
        <v>27.24919998825653</v>
      </c>
    </row>
    <row r="196" spans="2:4" ht="12.75">
      <c r="B196" s="21">
        <v>8.80000000000001</v>
      </c>
      <c r="C196" s="27">
        <f t="shared" si="2"/>
        <v>5.503417213165784</v>
      </c>
      <c r="D196" s="36">
        <f t="shared" si="3"/>
        <v>27.56240918352388</v>
      </c>
    </row>
    <row r="197" spans="2:4" ht="12.75">
      <c r="B197" s="21">
        <v>8.90000000000001</v>
      </c>
      <c r="C197" s="27">
        <f t="shared" si="2"/>
        <v>6.0185039923056465</v>
      </c>
      <c r="D197" s="36">
        <f t="shared" si="3"/>
        <v>27.875618378791195</v>
      </c>
    </row>
    <row r="198" spans="2:4" ht="12.75">
      <c r="B198" s="21">
        <v>9.00000000000001</v>
      </c>
      <c r="C198" s="27">
        <f t="shared" si="2"/>
        <v>6.252741002826249</v>
      </c>
      <c r="D198" s="36">
        <f t="shared" si="3"/>
        <v>28.188827574058518</v>
      </c>
    </row>
    <row r="199" spans="2:4" ht="12.75">
      <c r="B199" s="21">
        <v>9.10000000000001</v>
      </c>
      <c r="C199" s="27">
        <f t="shared" si="2"/>
        <v>6.183336831269111</v>
      </c>
      <c r="D199" s="36">
        <f t="shared" si="3"/>
        <v>28.50203676932583</v>
      </c>
    </row>
    <row r="200" spans="2:4" ht="12.75">
      <c r="B200" s="21">
        <v>9.20000000000001</v>
      </c>
      <c r="C200" s="27">
        <f t="shared" si="2"/>
        <v>5.81704454866339</v>
      </c>
      <c r="D200" s="36">
        <f t="shared" si="3"/>
        <v>28.815245964593146</v>
      </c>
    </row>
    <row r="201" spans="2:4" ht="12.75">
      <c r="B201" s="21">
        <v>9.30000000000001</v>
      </c>
      <c r="C201" s="27">
        <f t="shared" si="2"/>
        <v>5.189504632322898</v>
      </c>
      <c r="D201" s="36">
        <f t="shared" si="3"/>
        <v>29.12845515986046</v>
      </c>
    </row>
    <row r="202" spans="2:4" ht="12.75">
      <c r="B202" s="21">
        <v>9.40000000000001</v>
      </c>
      <c r="C202" s="27">
        <f t="shared" si="2"/>
        <v>4.3617771242248775</v>
      </c>
      <c r="D202" s="36">
        <f t="shared" si="3"/>
        <v>29.441664355127777</v>
      </c>
    </row>
    <row r="203" spans="2:4" ht="12.75">
      <c r="B203" s="21">
        <v>9.50000000000001</v>
      </c>
      <c r="C203" s="27">
        <f t="shared" si="2"/>
        <v>3.414400449215513</v>
      </c>
      <c r="D203" s="36">
        <f t="shared" si="3"/>
        <v>29.7548735503951</v>
      </c>
    </row>
    <row r="204" spans="2:4" ht="12.75">
      <c r="B204" s="21">
        <v>9.60000000000001</v>
      </c>
      <c r="C204" s="27">
        <f t="shared" si="2"/>
        <v>2.4395549738947504</v>
      </c>
      <c r="D204" s="36">
        <f t="shared" si="3"/>
        <v>30.068082745662412</v>
      </c>
    </row>
    <row r="205" spans="2:4" ht="12.75">
      <c r="B205" s="21">
        <v>9.70000000000001</v>
      </c>
      <c r="C205" s="27">
        <f t="shared" si="2"/>
        <v>1.5320937969969304</v>
      </c>
      <c r="D205" s="36">
        <f t="shared" si="3"/>
        <v>30.381291940929728</v>
      </c>
    </row>
    <row r="206" spans="2:4" ht="12.75">
      <c r="B206" s="21">
        <v>9.80000000000001</v>
      </c>
      <c r="C206" s="27">
        <f t="shared" si="2"/>
        <v>0.7803134811968662</v>
      </c>
      <c r="D206" s="36">
        <f t="shared" si="3"/>
        <v>30.694501136197044</v>
      </c>
    </row>
    <row r="207" spans="2:4" ht="12.75">
      <c r="B207" s="21">
        <v>9.90000000000001</v>
      </c>
      <c r="C207" s="27">
        <f t="shared" si="2"/>
        <v>0.25736274013831295</v>
      </c>
      <c r="D207" s="36">
        <f t="shared" si="3"/>
        <v>31.00771033146436</v>
      </c>
    </row>
    <row r="208" spans="2:4" ht="12.75">
      <c r="B208" s="21">
        <v>10</v>
      </c>
      <c r="C208" s="27">
        <f t="shared" si="2"/>
        <v>0.014125021024565044</v>
      </c>
      <c r="D208" s="36">
        <f t="shared" si="3"/>
        <v>31.320919526731647</v>
      </c>
    </row>
    <row r="209" spans="2:4" ht="12.75">
      <c r="B209" s="21">
        <v>10.1</v>
      </c>
      <c r="C209" s="27">
        <f t="shared" si="2"/>
        <v>0.07426751211372776</v>
      </c>
      <c r="D209" s="36">
        <f t="shared" si="3"/>
        <v>31.634128721998962</v>
      </c>
    </row>
    <row r="210" spans="2:4" ht="12.75">
      <c r="B210" s="21">
        <v>10.2</v>
      </c>
      <c r="C210" s="27">
        <f t="shared" si="2"/>
        <v>0.43193830990950627</v>
      </c>
      <c r="D210" s="36">
        <f t="shared" si="3"/>
        <v>31.947337917266278</v>
      </c>
    </row>
    <row r="211" spans="2:4" ht="12.75">
      <c r="B211" s="21">
        <v>10.3</v>
      </c>
      <c r="C211" s="27">
        <f t="shared" si="2"/>
        <v>1.0523358131770488</v>
      </c>
      <c r="D211" s="36">
        <f t="shared" si="3"/>
        <v>32.2605471125336</v>
      </c>
    </row>
    <row r="212" spans="2:4" ht="12.75">
      <c r="B212" s="21">
        <v>10.4</v>
      </c>
      <c r="C212" s="27">
        <f t="shared" si="2"/>
        <v>1.8750949413761044</v>
      </c>
      <c r="D212" s="36">
        <f t="shared" si="3"/>
        <v>32.57375630780091</v>
      </c>
    </row>
    <row r="213" spans="2:4" ht="12.75">
      <c r="B213" s="21">
        <v>10.5</v>
      </c>
      <c r="C213" s="27">
        <f t="shared" si="2"/>
        <v>2.8201606962558357</v>
      </c>
      <c r="D213" s="36">
        <f t="shared" si="3"/>
        <v>32.88696550306823</v>
      </c>
    </row>
    <row r="214" spans="2:4" ht="13.5" thickBot="1">
      <c r="B214" s="22">
        <v>10.6</v>
      </c>
      <c r="C214" s="28">
        <f t="shared" si="2"/>
        <v>3.795577565247818</v>
      </c>
      <c r="D214" s="36">
        <f t="shared" si="3"/>
        <v>33.200174698335545</v>
      </c>
    </row>
    <row r="215" ht="13.5" thickTop="1"/>
  </sheetData>
  <mergeCells count="3">
    <mergeCell ref="B2:D2"/>
    <mergeCell ref="E2:I2"/>
    <mergeCell ref="B5:D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ххх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Крапилин Алексей</dc:creator>
  <cp:keywords/>
  <dc:description/>
  <cp:lastModifiedBy>p11</cp:lastModifiedBy>
  <cp:lastPrinted>2003-06-18T06:31:22Z</cp:lastPrinted>
  <dcterms:created xsi:type="dcterms:W3CDTF">2003-04-29T19:26:46Z</dcterms:created>
  <dcterms:modified xsi:type="dcterms:W3CDTF">2003-06-18T09:21:33Z</dcterms:modified>
  <cp:category/>
  <cp:version/>
  <cp:contentType/>
  <cp:contentStatus/>
</cp:coreProperties>
</file>